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C59" i="2" l="1"/>
  <c r="D59" i="2"/>
  <c r="B59" i="2"/>
  <c r="E2" i="7" l="1"/>
  <c r="E2" i="6"/>
  <c r="E2" i="5"/>
  <c r="E2" i="4"/>
  <c r="E2" i="3"/>
  <c r="E52" i="2" l="1"/>
  <c r="E53" i="2"/>
  <c r="E54" i="2"/>
  <c r="E55" i="2"/>
  <c r="E56" i="2"/>
  <c r="E57" i="2"/>
  <c r="E58" i="2"/>
  <c r="E51" i="2"/>
  <c r="E59" i="2" l="1"/>
  <c r="C58" i="4"/>
  <c r="B58" i="4"/>
  <c r="B38" i="2" l="1"/>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<sst xmlns="http://schemas.openxmlformats.org/spreadsheetml/2006/main" count="338" uniqueCount="207">
  <si>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</si>
  <si>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</si>
  <si>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</si>
  <si>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</si>
  <si>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</si>
  <si>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</si>
  <si>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</si>
  <si>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</si>
  <si>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</si>
  <si>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</si>
  <si>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</si>
  <si>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</si>
  <si>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</si>
  <si>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</si>
  <si>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</si>
  <si>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</si>
  <si>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</si>
  <si>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</si>
  <si>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</si>
  <si>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</si>
  <si>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</si>
  <si>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</si>
  <si>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</si>
  <si>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</si>
  <si>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</si>
  <si>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</si>
  <si>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</si>
  <si>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</si>
  <si>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</si>
  <si>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</si>
  <si>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</si>
  <si>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</si>
  <si>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</si>
  <si>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</si>
  <si>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</si>
  <si>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</si>
  <si>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</si>
  <si>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</si>
  <si>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</si>
  <si>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</si>
  <si>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</si>
  <si>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</si>
  <si>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</si>
  <si>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</si>
  <si>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</si>
  <si>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</si>
  <si>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</si>
  <si>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</si>
  <si>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</si>
  <si>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</si>
  <si>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</si>
  <si>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</si>
  <si>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</si>
  <si>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</si>
  <si>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</si>
  <si>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</si>
  <si>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</si>
  <si>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</si>
  <si>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</si>
  <si>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</si>
  <si>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</si>
  <si>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</si>
  <si>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</si>
  <si>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</si>
  <si>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</si>
  <si>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</si>
  <si>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</si>
  <si>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</si>
  <si>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</si>
  <si>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</si>
  <si>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</si>
  <si>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</si>
  <si>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</si>
  <si>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</si>
  <si>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</si>
  <si>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</si>
  <si>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</si>
  <si>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</si>
  <si>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</si>
  <si>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</si>
  <si>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</si>
  <si>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</si>
  <si>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</si>
  <si>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</si>
  <si>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</si>
  <si>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</si>
  <si>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</si>
  <si>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</si>
  <si>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</si>
  <si>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</si>
  <si>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</si>
  <si>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</si>
  <si>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</si>
  <si>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</si>
  <si>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</si>
  <si>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</si>
  <si>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</si>
  <si>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</si>
  <si>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</si>
  <si>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</si>
  <si>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</si>
  <si>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</si>
  <si>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</si>
  <si>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</si>
  <si>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</si>
  <si>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</si>
  <si>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</si>
  <si>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</si>
  <si>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</si>
  <si>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</si>
  <si>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</si>
  <si>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</si>
  <si>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</si>
  <si>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</si>
  <si>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</si>
  <si>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</si>
  <si>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</si>
  <si>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</si>
  <si>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</si>
  <si>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</si>
  <si>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</si>
  <si>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</si>
  <si>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</si>
  <si>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</si>
  <si>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</si>
  <si>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</si>
  <si>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</si>
  <si>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</si>
  <si>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</si>
  <si>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</si>
  <si>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</si>
  <si>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</si>
  <si>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</si>
  <si>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</si>
  <si>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</si>
  <si>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</si>
  <si>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</si>
  <si>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</si>
  <si>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</si>
  <si>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</si>
  <si>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</si>
  <si>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</si>
  <si>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</si>
  <si>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</si>
  <si>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</si>
  <si>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</si>
  <si>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</si>
  <si>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</si>
  <si>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</si>
  <si>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</si>
  <si>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</si>
  <si>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</si>
  <si>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</si>
  <si>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</si>
  <si>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</si>
  <si>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</si>
  <si>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</si>
  <si>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</si>
  <si>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</si>
  <si>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</si>
  <si>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</si>
  <si>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</si>
  <si>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</si>
  <si>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</si>
  <si>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</si>
  <si>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</si>
  <si>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</si>
  <si>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</si>
  <si>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</si>
  <si>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</si>
  <si>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</si>
  <si>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</si>
  <si>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</si>
  <si>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</si>
  <si>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</si>
  <si>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</si>
  <si>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</si>
  <si>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</si>
  <si>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</si>
  <si>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</si>
  <si>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</si>
  <si>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</si>
  <si>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</si>
  <si>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</si>
  <si>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</si>
  <si>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</si>
  <si>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</si>
  <si>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</si>
  <si>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</si>
  <si>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</si>
  <si>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</si>
  <si>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</si>
  <si>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</si>
  <si>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</si>
  <si>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</si>
  <si>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</si>
  <si>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</si>
  <si>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</si>
  <si>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</si>
  <si>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</si>
  <si>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</si>
  <si>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</si>
  <si>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</si>
  <si>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</si>
  <si>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</si>
  <si>
    <t>Year: 2021</t>
  </si>
  <si>
    <t>Expiration Date: 12/31/2021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</si>
</sst>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52" zoomScale="78" zoomScaleNormal="78" workbookViewId="0">
      <selection activeCell="C68" sqref="C68"/>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206</v>
      </c>
    </row>
    <row r="3" spans="1:5" ht="15" customHeight="1" x14ac:dyDescent="0.25">
      <c r="A3" s="162" t="s">
        <v>185</v>
      </c>
      <c r="B3" s="164" t="s">
        <v>205</v>
      </c>
      <c r="C3" s="166" t="str">
        <f>"Reporting Week: "&amp;WEEKNUM(E4,1)</f>
        <v>Reporting Week: 3</v>
      </c>
      <c r="D3" s="3" t="s">
        <v>0</v>
      </c>
      <c r="E3" s="4">
        <v>44206</v>
      </c>
    </row>
    <row r="4" spans="1:5" ht="15.75" thickBot="1" x14ac:dyDescent="0.3">
      <c r="A4" s="163"/>
      <c r="B4" s="165"/>
      <c r="C4" s="167"/>
      <c r="D4" s="5" t="s">
        <v>1</v>
      </c>
      <c r="E4" s="6">
        <f>E3+6</f>
        <v>44212</v>
      </c>
    </row>
    <row r="5" spans="1:5" ht="51" customHeight="1" thickBot="1" x14ac:dyDescent="0.3">
      <c r="A5" s="148" t="s">
        <v>133</v>
      </c>
      <c r="B5" s="168"/>
      <c r="C5" s="7"/>
      <c r="D5" s="8"/>
      <c r="E5" s="9"/>
    </row>
    <row r="6" spans="1:5" ht="15.75" customHeight="1" x14ac:dyDescent="0.25">
      <c r="A6" s="10" t="s">
        <v>2</v>
      </c>
      <c r="B6" s="11">
        <v>34.18</v>
      </c>
      <c r="C6" s="12"/>
      <c r="D6" s="12"/>
      <c r="E6" s="9"/>
    </row>
    <row r="7" spans="1:5" x14ac:dyDescent="0.25">
      <c r="A7" s="13" t="s">
        <v>3</v>
      </c>
      <c r="B7" s="14">
        <v>29.32</v>
      </c>
      <c r="C7" s="12"/>
      <c r="D7" s="12"/>
      <c r="E7" s="9"/>
    </row>
    <row r="8" spans="1:5" x14ac:dyDescent="0.25">
      <c r="A8" s="13" t="s">
        <v>4</v>
      </c>
      <c r="B8" s="14">
        <v>24.53</v>
      </c>
      <c r="C8" s="12"/>
      <c r="D8" s="12"/>
      <c r="E8" s="9"/>
    </row>
    <row r="9" spans="1:5" x14ac:dyDescent="0.25">
      <c r="A9" s="13" t="s">
        <v>5</v>
      </c>
      <c r="B9" s="14">
        <v>30.2</v>
      </c>
      <c r="C9" s="12"/>
      <c r="D9" s="12"/>
      <c r="E9" s="9"/>
    </row>
    <row r="10" spans="1:5" x14ac:dyDescent="0.25">
      <c r="A10" s="13" t="s">
        <v>6</v>
      </c>
      <c r="B10" s="14">
        <v>27.68</v>
      </c>
      <c r="C10" s="12"/>
      <c r="D10" s="12"/>
      <c r="E10" s="9"/>
    </row>
    <row r="11" spans="1:5" x14ac:dyDescent="0.25">
      <c r="A11" s="13" t="s">
        <v>7</v>
      </c>
      <c r="B11" s="14">
        <v>28.06</v>
      </c>
      <c r="C11" s="12"/>
      <c r="D11" s="12"/>
      <c r="E11" s="9"/>
    </row>
    <row r="12" spans="1:5" x14ac:dyDescent="0.25">
      <c r="A12" s="13" t="s">
        <v>8</v>
      </c>
      <c r="B12" s="14">
        <v>25.79</v>
      </c>
      <c r="C12" s="12"/>
      <c r="D12" s="12"/>
      <c r="E12" s="9"/>
    </row>
    <row r="13" spans="1:5" x14ac:dyDescent="0.25">
      <c r="A13" s="13" t="s">
        <v>9</v>
      </c>
      <c r="B13" s="14">
        <v>27.55</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186</v>
      </c>
      <c r="B17" s="124">
        <v>14.4</v>
      </c>
      <c r="C17" s="21"/>
      <c r="D17" s="21"/>
    </row>
    <row r="18" spans="1:10" x14ac:dyDescent="0.25">
      <c r="A18" s="23" t="s">
        <v>187</v>
      </c>
      <c r="B18" s="22">
        <v>14</v>
      </c>
      <c r="C18" s="21"/>
      <c r="D18" s="21"/>
    </row>
    <row r="19" spans="1:10" x14ac:dyDescent="0.25">
      <c r="A19" s="23" t="s">
        <v>188</v>
      </c>
      <c r="B19" s="22">
        <v>9.6</v>
      </c>
      <c r="C19" s="21"/>
      <c r="D19" s="21"/>
    </row>
    <row r="20" spans="1:10" x14ac:dyDescent="0.25">
      <c r="A20" s="23" t="s">
        <v>189</v>
      </c>
      <c r="B20" s="22">
        <v>7.1</v>
      </c>
      <c r="C20" s="21"/>
      <c r="D20" s="21"/>
    </row>
    <row r="21" spans="1:10" x14ac:dyDescent="0.25">
      <c r="A21" s="23" t="s">
        <v>190</v>
      </c>
      <c r="B21" s="22">
        <v>18.5</v>
      </c>
      <c r="C21" s="21"/>
      <c r="D21" s="21"/>
    </row>
    <row r="22" spans="1:10" x14ac:dyDescent="0.25">
      <c r="A22" s="23" t="s">
        <v>191</v>
      </c>
      <c r="B22" s="24">
        <v>12.9</v>
      </c>
      <c r="C22" s="21"/>
      <c r="D22" s="21"/>
    </row>
    <row r="23" spans="1:10" x14ac:dyDescent="0.25">
      <c r="A23" s="23" t="s">
        <v>192</v>
      </c>
      <c r="B23" s="22">
        <v>18.899999999999999</v>
      </c>
      <c r="C23" s="21"/>
      <c r="D23" s="21"/>
    </row>
    <row r="24" spans="1:10" x14ac:dyDescent="0.25">
      <c r="A24" s="23" t="s">
        <v>193</v>
      </c>
      <c r="B24" s="22">
        <v>15.1</v>
      </c>
      <c r="C24" s="21"/>
      <c r="D24" s="21"/>
      <c r="I24" s="25"/>
      <c r="J24" s="25"/>
    </row>
    <row r="25" spans="1:10" x14ac:dyDescent="0.25">
      <c r="A25" s="23" t="s">
        <v>194</v>
      </c>
      <c r="B25" s="22">
        <v>11.8</v>
      </c>
      <c r="C25" s="21"/>
      <c r="D25" s="21"/>
      <c r="I25" s="20"/>
      <c r="J25" s="20"/>
    </row>
    <row r="26" spans="1:10" x14ac:dyDescent="0.25">
      <c r="A26" s="23" t="s">
        <v>195</v>
      </c>
      <c r="B26" s="22">
        <v>23.6</v>
      </c>
      <c r="C26" s="21"/>
      <c r="D26" s="21"/>
    </row>
    <row r="27" spans="1:10" x14ac:dyDescent="0.25">
      <c r="A27" s="23" t="s">
        <v>9</v>
      </c>
      <c r="B27" s="22">
        <v>16</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1025</v>
      </c>
      <c r="C30" s="27"/>
      <c r="D30" s="27"/>
    </row>
    <row r="31" spans="1:10" x14ac:dyDescent="0.25">
      <c r="A31" s="28" t="s">
        <v>11</v>
      </c>
      <c r="B31" s="29">
        <v>12750</v>
      </c>
      <c r="C31" s="27"/>
      <c r="D31" s="27"/>
    </row>
    <row r="32" spans="1:10" x14ac:dyDescent="0.25">
      <c r="A32" s="28" t="s">
        <v>12</v>
      </c>
      <c r="B32" s="29">
        <v>1952</v>
      </c>
      <c r="C32" s="27"/>
      <c r="D32" s="27"/>
    </row>
    <row r="33" spans="1:5" x14ac:dyDescent="0.25">
      <c r="A33" s="28" t="s">
        <v>2</v>
      </c>
      <c r="B33" s="29">
        <v>498</v>
      </c>
      <c r="C33" s="27"/>
      <c r="D33" s="27"/>
    </row>
    <row r="34" spans="1:5" x14ac:dyDescent="0.25">
      <c r="A34" s="28" t="s">
        <v>13</v>
      </c>
      <c r="B34" s="29">
        <v>506</v>
      </c>
      <c r="C34" s="27"/>
      <c r="D34" s="27"/>
    </row>
    <row r="35" spans="1:5" x14ac:dyDescent="0.25">
      <c r="A35" s="28" t="s">
        <v>14</v>
      </c>
      <c r="B35" s="29">
        <v>446</v>
      </c>
      <c r="C35" s="27"/>
      <c r="D35" s="27"/>
    </row>
    <row r="36" spans="1:5" x14ac:dyDescent="0.25">
      <c r="A36" s="28" t="s">
        <v>15</v>
      </c>
      <c r="B36" s="29">
        <v>6842</v>
      </c>
      <c r="C36" s="27"/>
      <c r="D36" s="27"/>
    </row>
    <row r="37" spans="1:5" x14ac:dyDescent="0.25">
      <c r="A37" s="28" t="s">
        <v>16</v>
      </c>
      <c r="B37" s="29">
        <v>863</v>
      </c>
      <c r="C37" s="27"/>
      <c r="D37" s="27"/>
    </row>
    <row r="38" spans="1:5" x14ac:dyDescent="0.25">
      <c r="A38" s="28" t="s">
        <v>17</v>
      </c>
      <c r="B38" s="29">
        <f>SUM(B30:B37)</f>
        <v>24882</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11.2</v>
      </c>
      <c r="C41" s="21"/>
      <c r="D41" s="21"/>
    </row>
    <row r="42" spans="1:5" x14ac:dyDescent="0.25">
      <c r="A42" s="28" t="s">
        <v>4</v>
      </c>
      <c r="B42" s="143" t="s">
        <v>204</v>
      </c>
      <c r="C42" s="21"/>
      <c r="D42" s="21"/>
    </row>
    <row r="43" spans="1:5" x14ac:dyDescent="0.25">
      <c r="A43" s="28" t="s">
        <v>5</v>
      </c>
      <c r="B43" s="143" t="s">
        <v>204</v>
      </c>
      <c r="C43" s="21"/>
      <c r="D43" s="21"/>
    </row>
    <row r="44" spans="1:5" x14ac:dyDescent="0.25">
      <c r="A44" s="28" t="s">
        <v>171</v>
      </c>
      <c r="B44" s="143">
        <v>6.4</v>
      </c>
      <c r="C44" s="21"/>
      <c r="D44" s="21"/>
    </row>
    <row r="45" spans="1:5" x14ac:dyDescent="0.25">
      <c r="A45" s="28" t="s">
        <v>7</v>
      </c>
      <c r="B45" s="30">
        <v>16.100000000000001</v>
      </c>
      <c r="C45" s="21"/>
      <c r="D45" s="21"/>
    </row>
    <row r="46" spans="1:5" x14ac:dyDescent="0.25">
      <c r="A46" s="28" t="s">
        <v>24</v>
      </c>
      <c r="B46" s="30">
        <v>11.4</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0</v>
      </c>
      <c r="D51" s="32">
        <v>0</v>
      </c>
      <c r="E51" s="33">
        <f>SUM(B51:D51)</f>
        <v>0</v>
      </c>
    </row>
    <row r="52" spans="1:5" x14ac:dyDescent="0.25">
      <c r="A52" s="13" t="s">
        <v>3</v>
      </c>
      <c r="B52" s="34">
        <v>0</v>
      </c>
      <c r="C52" s="34">
        <v>0</v>
      </c>
      <c r="D52" s="34">
        <v>1</v>
      </c>
      <c r="E52" s="33">
        <f t="shared" ref="E52:E58" si="0">SUM(B52:D52)</f>
        <v>1</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1</v>
      </c>
      <c r="D55" s="34">
        <v>0</v>
      </c>
      <c r="E55" s="33">
        <f t="shared" si="0"/>
        <v>1</v>
      </c>
    </row>
    <row r="56" spans="1:5" x14ac:dyDescent="0.25">
      <c r="A56" s="13" t="s">
        <v>7</v>
      </c>
      <c r="B56" s="34">
        <v>0</v>
      </c>
      <c r="C56" s="34">
        <v>0</v>
      </c>
      <c r="D56" s="34">
        <v>0</v>
      </c>
      <c r="E56" s="33">
        <f t="shared" si="0"/>
        <v>0</v>
      </c>
    </row>
    <row r="57" spans="1:5" x14ac:dyDescent="0.25">
      <c r="A57" s="13" t="s">
        <v>29</v>
      </c>
      <c r="B57" s="34">
        <v>0</v>
      </c>
      <c r="C57" s="34">
        <v>0</v>
      </c>
      <c r="D57" s="34">
        <v>1</v>
      </c>
      <c r="E57" s="33">
        <f t="shared" si="0"/>
        <v>1</v>
      </c>
    </row>
    <row r="58" spans="1:5" x14ac:dyDescent="0.25">
      <c r="A58" s="13" t="s">
        <v>8</v>
      </c>
      <c r="B58" s="34">
        <v>0</v>
      </c>
      <c r="C58" s="34">
        <v>0</v>
      </c>
      <c r="D58" s="34">
        <v>1</v>
      </c>
      <c r="E58" s="33">
        <f t="shared" si="0"/>
        <v>1</v>
      </c>
    </row>
    <row r="59" spans="1:5" x14ac:dyDescent="0.25">
      <c r="A59" s="13" t="s">
        <v>17</v>
      </c>
      <c r="B59" s="35">
        <f>SUM(B51:B58)</f>
        <v>0</v>
      </c>
      <c r="C59" s="35">
        <f t="shared" ref="C59:D59" si="1">SUM(C51:C58)</f>
        <v>1</v>
      </c>
      <c r="D59" s="35">
        <f t="shared" si="1"/>
        <v>3</v>
      </c>
      <c r="E59" s="35">
        <f>SUM(E51:E58)</f>
        <v>4</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1</v>
      </c>
      <c r="C63" s="141">
        <v>2</v>
      </c>
    </row>
    <row r="64" spans="1:5" x14ac:dyDescent="0.25">
      <c r="A64" s="28" t="s">
        <v>19</v>
      </c>
      <c r="B64" s="141">
        <v>35</v>
      </c>
      <c r="C64" s="141">
        <v>17</v>
      </c>
    </row>
    <row r="65" spans="1:3" x14ac:dyDescent="0.25">
      <c r="A65" s="28" t="s">
        <v>20</v>
      </c>
      <c r="B65" s="142" t="s">
        <v>204</v>
      </c>
      <c r="C65" s="142">
        <v>1</v>
      </c>
    </row>
    <row r="66" spans="1:3" x14ac:dyDescent="0.25">
      <c r="A66" s="28" t="s">
        <v>22</v>
      </c>
      <c r="B66" s="142" t="s">
        <v>204</v>
      </c>
      <c r="C66" s="142">
        <v>2</v>
      </c>
    </row>
    <row r="67" spans="1:3" x14ac:dyDescent="0.25">
      <c r="A67" s="28" t="s">
        <v>21</v>
      </c>
      <c r="B67" s="141">
        <v>1</v>
      </c>
      <c r="C67" s="142" t="s">
        <v>204</v>
      </c>
    </row>
    <row r="68" spans="1:3" x14ac:dyDescent="0.25">
      <c r="A68" s="28" t="s">
        <v>23</v>
      </c>
      <c r="B68" s="141">
        <v>3</v>
      </c>
      <c r="C68" s="141">
        <v>15</v>
      </c>
    </row>
    <row r="69" spans="1:3" x14ac:dyDescent="0.25">
      <c r="A69" s="28" t="s">
        <v>32</v>
      </c>
      <c r="B69" s="141">
        <v>8</v>
      </c>
      <c r="C69" s="141">
        <v>17</v>
      </c>
    </row>
    <row r="70" spans="1:3" ht="60.75" customHeight="1" x14ac:dyDescent="0.25">
      <c r="A70" s="13" t="s">
        <v>182</v>
      </c>
      <c r="B70" s="141">
        <v>1</v>
      </c>
      <c r="C70" s="142">
        <v>4</v>
      </c>
    </row>
    <row r="71" spans="1:3" x14ac:dyDescent="0.25">
      <c r="A71" s="28" t="s">
        <v>33</v>
      </c>
      <c r="B71" s="141">
        <f>78+110</f>
        <v>188</v>
      </c>
      <c r="C71" s="141">
        <f>23+142</f>
        <v>165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55" zoomScale="80" zoomScaleNormal="80" workbookViewId="0">
      <selection activeCell="C68" sqref="C68"/>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tr">
        <f>'Rail Service (Item Nos. 1-6)'!E2</f>
        <v>Expiration Date: 12/31/2021</v>
      </c>
    </row>
    <row r="3" spans="1:11" ht="15" customHeight="1" x14ac:dyDescent="0.25">
      <c r="A3" s="162" t="str">
        <f>'Rail Service (Item Nos. 1-6)'!A3</f>
        <v>Railroad: CPRS</v>
      </c>
      <c r="B3" s="173" t="str">
        <f>'Rail Service (Item Nos. 1-6)'!B3:B4</f>
        <v>Year: 2021</v>
      </c>
      <c r="C3" s="173" t="str">
        <f>'Rail Service (Item Nos. 1-6)'!C3:C4</f>
        <v>Reporting Week: 3</v>
      </c>
      <c r="D3" s="37" t="s">
        <v>0</v>
      </c>
      <c r="E3" s="4">
        <f>'Rail Service (Item Nos. 1-6)'!E3</f>
        <v>44206</v>
      </c>
      <c r="F3" s="16"/>
      <c r="G3" s="18"/>
      <c r="H3" s="18"/>
      <c r="I3" s="16"/>
      <c r="J3" s="9"/>
      <c r="K3" s="38"/>
    </row>
    <row r="4" spans="1:11" ht="15.75" thickBot="1" x14ac:dyDescent="0.3">
      <c r="A4" s="163"/>
      <c r="B4" s="174"/>
      <c r="C4" s="174"/>
      <c r="D4" s="39" t="s">
        <v>1</v>
      </c>
      <c r="E4" s="6">
        <f>E3+6</f>
        <v>44212</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23</v>
      </c>
      <c r="C18" s="41">
        <v>0</v>
      </c>
      <c r="D18" s="41">
        <v>23</v>
      </c>
    </row>
    <row r="19" spans="1:4" x14ac:dyDescent="0.25">
      <c r="A19" s="43" t="s">
        <v>49</v>
      </c>
      <c r="B19" s="41">
        <v>2</v>
      </c>
      <c r="C19" s="41">
        <v>0</v>
      </c>
      <c r="D19" s="41">
        <v>2</v>
      </c>
    </row>
    <row r="20" spans="1:4" x14ac:dyDescent="0.25">
      <c r="A20" s="43" t="s">
        <v>50</v>
      </c>
      <c r="B20" s="41">
        <v>1</v>
      </c>
      <c r="C20" s="41">
        <v>0</v>
      </c>
      <c r="D20" s="41">
        <v>1</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1</v>
      </c>
      <c r="C28" s="41">
        <v>0</v>
      </c>
      <c r="D28" s="41">
        <v>1</v>
      </c>
    </row>
    <row r="29" spans="1:4" x14ac:dyDescent="0.25">
      <c r="A29" s="43" t="s">
        <v>59</v>
      </c>
      <c r="B29" s="41">
        <v>785</v>
      </c>
      <c r="C29" s="41">
        <v>102</v>
      </c>
      <c r="D29" s="41">
        <v>683</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1613</v>
      </c>
      <c r="C34" s="41">
        <v>868</v>
      </c>
      <c r="D34" s="41">
        <v>745</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2</v>
      </c>
      <c r="C40" s="41">
        <v>0</v>
      </c>
      <c r="D40" s="41">
        <v>2</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3</v>
      </c>
      <c r="C44" s="41">
        <v>0</v>
      </c>
      <c r="D44" s="41">
        <v>3</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107</v>
      </c>
      <c r="C47" s="41">
        <v>107</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213</v>
      </c>
      <c r="C54" s="41">
        <v>105</v>
      </c>
      <c r="D54" s="41">
        <v>108</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2750</v>
      </c>
      <c r="C57" s="43">
        <f>SUM(C9:C56)</f>
        <v>1182</v>
      </c>
      <c r="D57" s="43">
        <f>SUM(D9:D56)</f>
        <v>1568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34" zoomScale="80" zoomScaleNormal="80" workbookViewId="0">
      <selection activeCell="C68" sqref="C6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tr">
        <f>'Rail Service (Item Nos. 1-6)'!E2</f>
        <v>Expiration Date: 12/31/2021</v>
      </c>
    </row>
    <row r="3" spans="1:10" x14ac:dyDescent="0.25">
      <c r="A3" s="162" t="str">
        <f>'Rail Service (Item Nos. 1-6)'!A3</f>
        <v>Railroad: CPRS</v>
      </c>
      <c r="B3" s="164" t="str">
        <f>'Rail Service (Item Nos. 1-6)'!B3:B4</f>
        <v>Year: 2021</v>
      </c>
      <c r="C3" s="166" t="str">
        <f>'Rail Service (Item Nos. 1-6)'!C3:C4</f>
        <v>Reporting Week: 3</v>
      </c>
      <c r="D3" s="4">
        <f>'Rail Service (Item Nos. 1-6)'!E3</f>
        <v>44206</v>
      </c>
      <c r="F3" s="18"/>
      <c r="G3" s="18"/>
      <c r="H3" s="16"/>
      <c r="I3" s="9"/>
      <c r="J3" s="38"/>
    </row>
    <row r="4" spans="1:10" ht="15.75" thickBot="1" x14ac:dyDescent="0.3">
      <c r="A4" s="163"/>
      <c r="B4" s="165"/>
      <c r="C4" s="167"/>
      <c r="D4" s="6">
        <f>'Rail Service (Item Nos. 1-6)'!E4</f>
        <v>44212</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10</v>
      </c>
      <c r="C19" s="60">
        <v>20</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96</v>
      </c>
      <c r="C30" s="60">
        <v>451</v>
      </c>
      <c r="D30" s="60">
        <v>85</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c r="D33" s="60"/>
      <c r="E33" s="60"/>
    </row>
    <row r="34" spans="1:7" x14ac:dyDescent="0.25">
      <c r="A34" s="61" t="s">
        <v>63</v>
      </c>
      <c r="B34" s="60"/>
      <c r="C34" s="60"/>
      <c r="D34" s="60"/>
      <c r="E34" s="60"/>
    </row>
    <row r="35" spans="1:7" x14ac:dyDescent="0.25">
      <c r="A35" s="61" t="s">
        <v>64</v>
      </c>
      <c r="B35" s="60">
        <v>403</v>
      </c>
      <c r="C35" s="60">
        <v>1316</v>
      </c>
      <c r="D35" s="60">
        <v>157</v>
      </c>
      <c r="E35" s="60">
        <v>7</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v>155</v>
      </c>
      <c r="C55" s="60">
        <v>110</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664</v>
      </c>
      <c r="C58" s="62">
        <f>SUM(C10:C57)</f>
        <v>1897</v>
      </c>
      <c r="D58" s="62">
        <f>SUM(D10:D57)</f>
        <v>242</v>
      </c>
      <c r="E58" s="62">
        <f>SUM(E10:E57)</f>
        <v>7</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3" zoomScale="80" zoomScaleNormal="80" workbookViewId="0">
      <selection activeCell="C68" sqref="C68"/>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tr">
        <f>'Rail Service (Item Nos. 1-6)'!E2</f>
        <v>Expiration Date: 12/31/2021</v>
      </c>
    </row>
    <row r="3" spans="1:8" x14ac:dyDescent="0.25">
      <c r="A3" s="162" t="str">
        <f>'Rail Service (Item Nos. 1-6)'!A3</f>
        <v>Railroad: CPRS</v>
      </c>
      <c r="B3" s="164" t="str">
        <f>'Rail Service (Item Nos. 1-6)'!B3:B4</f>
        <v>Year: 2021</v>
      </c>
      <c r="C3" s="173" t="str">
        <f>'Rail Service (Item Nos. 1-6)'!C3:C4</f>
        <v>Reporting Week: 3</v>
      </c>
      <c r="D3" s="66" t="s">
        <v>0</v>
      </c>
      <c r="E3" s="4">
        <f>'Rail Service (Item Nos. 1-6)'!E3</f>
        <v>44206</v>
      </c>
      <c r="F3" s="16"/>
      <c r="G3" s="9"/>
      <c r="H3" s="38"/>
    </row>
    <row r="4" spans="1:8" ht="15.75" thickBot="1" x14ac:dyDescent="0.3">
      <c r="A4" s="163"/>
      <c r="B4" s="184"/>
      <c r="C4" s="185"/>
      <c r="D4" s="67" t="s">
        <v>1</v>
      </c>
      <c r="E4" s="6">
        <f>E3+6</f>
        <v>44212</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198</v>
      </c>
      <c r="B9" s="73"/>
      <c r="C9" s="73"/>
    </row>
    <row r="10" spans="1:8" x14ac:dyDescent="0.25">
      <c r="A10" s="74" t="s">
        <v>199</v>
      </c>
      <c r="B10" s="75"/>
      <c r="C10" s="75"/>
    </row>
    <row r="11" spans="1:8" x14ac:dyDescent="0.25">
      <c r="A11" s="79" t="s">
        <v>200</v>
      </c>
      <c r="B11" s="75"/>
      <c r="C11" s="75"/>
    </row>
    <row r="12" spans="1:8" x14ac:dyDescent="0.25">
      <c r="A12" s="79" t="s">
        <v>201</v>
      </c>
      <c r="B12" s="75"/>
      <c r="C12" s="75"/>
    </row>
    <row r="13" spans="1:8" x14ac:dyDescent="0.25">
      <c r="A13" s="79" t="s">
        <v>202</v>
      </c>
      <c r="B13" s="75"/>
      <c r="C13" s="75"/>
    </row>
    <row r="14" spans="1:8" x14ac:dyDescent="0.25">
      <c r="A14" s="79" t="s">
        <v>203</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196</v>
      </c>
      <c r="B21" s="75">
        <v>2.4</v>
      </c>
      <c r="C21" s="75">
        <v>2.2000000000000002</v>
      </c>
    </row>
    <row r="22" spans="1:5" x14ac:dyDescent="0.25">
      <c r="A22" s="74" t="s">
        <v>16</v>
      </c>
      <c r="B22" s="75">
        <v>2.2999999999999998</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2.4</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90" zoomScaleNormal="90" workbookViewId="0">
      <selection activeCell="C68" sqref="C68"/>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tr">
        <f>'Rail Service (Item Nos. 1-6)'!E2</f>
        <v>Expiration Date: 12/31/2021</v>
      </c>
    </row>
    <row r="3" spans="1:14" customFormat="1" ht="15" x14ac:dyDescent="0.25">
      <c r="A3" s="162" t="str">
        <f>'Rail Service (Item Nos. 1-6)'!A3</f>
        <v>Railroad: CPRS</v>
      </c>
      <c r="B3" s="164" t="str">
        <f>'Rail Service (Item Nos. 1-6)'!B3:B4</f>
        <v>Year: 2021</v>
      </c>
      <c r="C3" s="166" t="str">
        <f>'Rail Service (Item Nos. 1-6)'!C3:C4</f>
        <v>Reporting Week: 3</v>
      </c>
      <c r="D3" s="80" t="s">
        <v>0</v>
      </c>
      <c r="E3" s="4">
        <f>'Rail Service (Item Nos. 1-6)'!E3</f>
        <v>44206</v>
      </c>
      <c r="F3" s="16"/>
      <c r="G3" s="16"/>
      <c r="H3" s="9"/>
      <c r="I3" s="38"/>
    </row>
    <row r="4" spans="1:14" customFormat="1" ht="15.75" thickBot="1" x14ac:dyDescent="0.3">
      <c r="A4" s="163"/>
      <c r="B4" s="165"/>
      <c r="C4" s="167"/>
      <c r="D4" s="67" t="s">
        <v>1</v>
      </c>
      <c r="E4" s="6">
        <f>E3+6</f>
        <v>44212</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197</v>
      </c>
      <c r="B9" s="87" t="s">
        <v>101</v>
      </c>
      <c r="C9" s="87" t="s">
        <v>149</v>
      </c>
      <c r="D9" s="134">
        <v>1038</v>
      </c>
      <c r="E9" s="134">
        <v>701</v>
      </c>
    </row>
    <row r="10" spans="1:14" x14ac:dyDescent="0.2">
      <c r="A10" s="88" t="s">
        <v>197</v>
      </c>
      <c r="B10" s="88" t="s">
        <v>20</v>
      </c>
      <c r="C10" s="88" t="s">
        <v>150</v>
      </c>
      <c r="D10" s="140" t="s">
        <v>204</v>
      </c>
      <c r="E10" s="130">
        <v>839</v>
      </c>
    </row>
    <row r="11" spans="1:14" x14ac:dyDescent="0.2">
      <c r="A11" s="88" t="s">
        <v>197</v>
      </c>
      <c r="B11" s="88" t="s">
        <v>105</v>
      </c>
      <c r="C11" s="87" t="s">
        <v>110</v>
      </c>
      <c r="D11" s="140" t="s">
        <v>204</v>
      </c>
      <c r="E11" s="140">
        <v>1</v>
      </c>
    </row>
    <row r="12" spans="1:14" x14ac:dyDescent="0.2">
      <c r="A12" s="88" t="s">
        <v>197</v>
      </c>
      <c r="B12" s="88" t="s">
        <v>107</v>
      </c>
      <c r="C12" s="88" t="s">
        <v>151</v>
      </c>
      <c r="D12" s="130">
        <v>794</v>
      </c>
      <c r="E12" s="130">
        <v>11</v>
      </c>
    </row>
    <row r="13" spans="1:14" x14ac:dyDescent="0.2">
      <c r="A13" s="88" t="s">
        <v>197</v>
      </c>
      <c r="B13" s="88" t="s">
        <v>141</v>
      </c>
      <c r="C13" s="87" t="s">
        <v>152</v>
      </c>
      <c r="D13" s="130">
        <v>70</v>
      </c>
      <c r="E13" s="130">
        <v>58</v>
      </c>
    </row>
    <row r="14" spans="1:14" x14ac:dyDescent="0.2">
      <c r="A14" s="88" t="s">
        <v>197</v>
      </c>
      <c r="B14" s="88" t="s">
        <v>142</v>
      </c>
      <c r="C14" s="88" t="s">
        <v>153</v>
      </c>
      <c r="D14" s="130">
        <v>164</v>
      </c>
      <c r="E14" s="130">
        <v>69</v>
      </c>
    </row>
    <row r="15" spans="1:14" x14ac:dyDescent="0.2">
      <c r="A15" s="88" t="s">
        <v>197</v>
      </c>
      <c r="B15" s="88" t="s">
        <v>100</v>
      </c>
      <c r="C15" s="87" t="s">
        <v>154</v>
      </c>
      <c r="D15" s="130">
        <v>611</v>
      </c>
      <c r="E15" s="130">
        <v>62</v>
      </c>
    </row>
    <row r="16" spans="1:14" x14ac:dyDescent="0.2">
      <c r="A16" s="88" t="s">
        <v>197</v>
      </c>
      <c r="B16" s="88" t="s">
        <v>19</v>
      </c>
      <c r="C16" s="88" t="s">
        <v>155</v>
      </c>
      <c r="D16" s="130">
        <v>2331</v>
      </c>
      <c r="E16" s="130">
        <v>328</v>
      </c>
    </row>
    <row r="17" spans="1:17" x14ac:dyDescent="0.2">
      <c r="A17" s="88" t="s">
        <v>197</v>
      </c>
      <c r="B17" s="88" t="s">
        <v>106</v>
      </c>
      <c r="C17" s="87" t="s">
        <v>156</v>
      </c>
      <c r="D17" s="130">
        <v>228</v>
      </c>
      <c r="E17" s="130">
        <v>73</v>
      </c>
    </row>
    <row r="18" spans="1:17" x14ac:dyDescent="0.2">
      <c r="A18" s="88" t="s">
        <v>197</v>
      </c>
      <c r="B18" s="88" t="s">
        <v>103</v>
      </c>
      <c r="C18" s="88" t="s">
        <v>157</v>
      </c>
      <c r="D18" s="130">
        <v>13</v>
      </c>
      <c r="E18" s="130">
        <v>83</v>
      </c>
    </row>
    <row r="19" spans="1:17" x14ac:dyDescent="0.2">
      <c r="A19" s="88" t="s">
        <v>197</v>
      </c>
      <c r="B19" s="88" t="s">
        <v>104</v>
      </c>
      <c r="C19" s="87" t="s">
        <v>158</v>
      </c>
      <c r="D19" s="140" t="s">
        <v>204</v>
      </c>
      <c r="E19" s="130">
        <v>27</v>
      </c>
    </row>
    <row r="20" spans="1:17" x14ac:dyDescent="0.2">
      <c r="A20" s="88" t="s">
        <v>197</v>
      </c>
      <c r="B20" s="88" t="s">
        <v>143</v>
      </c>
      <c r="C20" s="88" t="s">
        <v>159</v>
      </c>
      <c r="D20" s="130">
        <v>165</v>
      </c>
      <c r="E20" s="130">
        <v>110</v>
      </c>
    </row>
    <row r="21" spans="1:17" x14ac:dyDescent="0.2">
      <c r="A21" s="88" t="s">
        <v>197</v>
      </c>
      <c r="B21" s="88" t="s">
        <v>144</v>
      </c>
      <c r="C21" s="87" t="s">
        <v>160</v>
      </c>
      <c r="D21" s="130">
        <v>71</v>
      </c>
      <c r="E21" s="130">
        <v>359</v>
      </c>
    </row>
    <row r="22" spans="1:17" x14ac:dyDescent="0.2">
      <c r="A22" s="88" t="s">
        <v>197</v>
      </c>
      <c r="B22" s="88" t="s">
        <v>145</v>
      </c>
      <c r="C22" s="88" t="s">
        <v>161</v>
      </c>
      <c r="D22" s="130">
        <v>4</v>
      </c>
      <c r="E22" s="130">
        <v>10</v>
      </c>
    </row>
    <row r="23" spans="1:17" x14ac:dyDescent="0.2">
      <c r="A23" s="88" t="s">
        <v>197</v>
      </c>
      <c r="B23" s="88" t="s">
        <v>146</v>
      </c>
      <c r="C23" s="87" t="s">
        <v>162</v>
      </c>
      <c r="D23" s="130">
        <v>358</v>
      </c>
      <c r="E23" s="130">
        <v>198</v>
      </c>
    </row>
    <row r="24" spans="1:17" x14ac:dyDescent="0.2">
      <c r="A24" s="88" t="s">
        <v>197</v>
      </c>
      <c r="B24" s="88" t="s">
        <v>102</v>
      </c>
      <c r="C24" s="88" t="s">
        <v>163</v>
      </c>
      <c r="D24" s="140" t="s">
        <v>204</v>
      </c>
      <c r="E24" s="130">
        <v>28</v>
      </c>
    </row>
    <row r="25" spans="1:17" x14ac:dyDescent="0.2">
      <c r="A25" s="88" t="s">
        <v>197</v>
      </c>
      <c r="B25" s="88" t="s">
        <v>147</v>
      </c>
      <c r="C25" s="87" t="s">
        <v>164</v>
      </c>
      <c r="D25" s="130">
        <v>7</v>
      </c>
      <c r="E25" s="130">
        <v>93</v>
      </c>
    </row>
    <row r="26" spans="1:17" x14ac:dyDescent="0.2">
      <c r="A26" s="88" t="s">
        <v>197</v>
      </c>
      <c r="B26" s="88" t="s">
        <v>108</v>
      </c>
      <c r="C26" s="88" t="s">
        <v>165</v>
      </c>
      <c r="D26" s="130">
        <v>74</v>
      </c>
      <c r="E26" s="130">
        <v>293</v>
      </c>
    </row>
    <row r="27" spans="1:17" x14ac:dyDescent="0.2">
      <c r="A27" s="88" t="s">
        <v>197</v>
      </c>
      <c r="B27" s="88" t="s">
        <v>148</v>
      </c>
      <c r="C27" s="87" t="s">
        <v>166</v>
      </c>
      <c r="D27" s="130">
        <v>51</v>
      </c>
      <c r="E27" s="140">
        <v>1</v>
      </c>
    </row>
    <row r="28" spans="1:17" x14ac:dyDescent="0.2">
      <c r="A28" s="88" t="s">
        <v>197</v>
      </c>
      <c r="B28" s="88" t="s">
        <v>33</v>
      </c>
      <c r="C28" s="88" t="s">
        <v>112</v>
      </c>
      <c r="D28" s="130">
        <v>109</v>
      </c>
      <c r="E28" s="130">
        <v>50</v>
      </c>
    </row>
    <row r="29" spans="1:17" x14ac:dyDescent="0.2">
      <c r="A29" s="88" t="s">
        <v>197</v>
      </c>
      <c r="B29" s="88" t="s">
        <v>109</v>
      </c>
      <c r="C29" s="88" t="s">
        <v>167</v>
      </c>
      <c r="D29" s="130">
        <v>2892</v>
      </c>
      <c r="E29" s="130">
        <v>126</v>
      </c>
    </row>
    <row r="30" spans="1:17" ht="15" x14ac:dyDescent="0.2">
      <c r="A30" s="88" t="s">
        <v>197</v>
      </c>
      <c r="B30" s="88" t="s">
        <v>111</v>
      </c>
      <c r="C30" s="88" t="s">
        <v>168</v>
      </c>
      <c r="D30" s="140" t="s">
        <v>204</v>
      </c>
      <c r="E30" s="140" t="s">
        <v>204</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197</v>
      </c>
      <c r="B35" s="87" t="s">
        <v>32</v>
      </c>
      <c r="C35" s="87" t="s">
        <v>149</v>
      </c>
      <c r="D35" s="87">
        <v>103</v>
      </c>
      <c r="E35" s="87">
        <v>110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7" zoomScale="90" zoomScaleNormal="90" workbookViewId="0">
      <selection activeCell="C68" sqref="C68"/>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tr">
        <f>'Rail Service (Item Nos. 1-6)'!E2</f>
        <v>Expiration Date: 12/31/2021</v>
      </c>
      <c r="F2" s="95"/>
      <c r="G2" s="95"/>
      <c r="H2" s="95"/>
      <c r="I2" s="95"/>
      <c r="J2" s="95"/>
      <c r="K2" s="95"/>
      <c r="L2" s="95"/>
    </row>
    <row r="3" spans="1:12" ht="15" x14ac:dyDescent="0.25">
      <c r="A3" s="195" t="s">
        <v>185</v>
      </c>
      <c r="B3" s="197" t="s">
        <v>205</v>
      </c>
      <c r="C3" s="199" t="str">
        <f>'Rail Service (Item Nos. 1-6)'!C3:C4</f>
        <v>Reporting Week: 3</v>
      </c>
      <c r="D3" s="96" t="s">
        <v>0</v>
      </c>
      <c r="E3" s="135">
        <f>'Rail Service (Item Nos. 1-6)'!E3</f>
        <v>44206</v>
      </c>
      <c r="F3" s="201"/>
      <c r="G3" s="201"/>
      <c r="H3" s="202"/>
      <c r="I3" s="202"/>
      <c r="J3" s="97"/>
      <c r="K3" s="98"/>
      <c r="L3" s="99"/>
    </row>
    <row r="4" spans="1:12" ht="15.75" thickBot="1" x14ac:dyDescent="0.3">
      <c r="A4" s="196"/>
      <c r="B4" s="198"/>
      <c r="C4" s="200"/>
      <c r="D4" s="100" t="s">
        <v>1</v>
      </c>
      <c r="E4" s="136">
        <f>E3+6</f>
        <v>44212</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920</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5</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38</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2021-01-06T03:10:16Z</cp:lastPrinted>
  <dcterms:created xsi:type="dcterms:W3CDTF">2016-12-06T20:27:51Z</dcterms:created>
  <dcterms:modified xsi:type="dcterms:W3CDTF">2021-01-19T18:46:39Z</dcterms:modified>
</cp:coreProperties>
</file>